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lancaster.sharepoint.com/Shared Documents/Admin Documents/Clients' Work/Middleton Parish Council/2025.26/"/>
    </mc:Choice>
  </mc:AlternateContent>
  <xr:revisionPtr revIDLastSave="10" documentId="8_{83BF1C00-5CFC-46C6-930D-110FF69380AC}" xr6:coauthVersionLast="47" xr6:coauthVersionMax="47" xr10:uidLastSave="{6B183B8C-66AF-4E3C-B764-206666C296B1}"/>
  <bookViews>
    <workbookView xWindow="22015" yWindow="1866" windowWidth="22325" windowHeight="11946" xr2:uid="{D2AD860C-9635-4A2A-BBDE-FFD23774DAD5}"/>
  </bookViews>
  <sheets>
    <sheet name="Variances" sheetId="1" r:id="rId1"/>
  </sheets>
  <definedNames>
    <definedName name="_xlnm.Print_Area" localSheetId="0">Variances!$A$1:$N$33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3" i="1" l="1"/>
  <c r="D23" i="1"/>
  <c r="M11" i="1" s="1"/>
  <c r="G29" i="1"/>
  <c r="G27" i="1"/>
  <c r="G21" i="1"/>
  <c r="G19" i="1"/>
  <c r="G17" i="1"/>
  <c r="G15" i="1"/>
  <c r="G13" i="1"/>
  <c r="I15" i="1"/>
  <c r="J15" i="1"/>
  <c r="I17" i="1"/>
  <c r="J17" i="1"/>
  <c r="I19" i="1"/>
  <c r="J19" i="1"/>
  <c r="I21" i="1"/>
  <c r="J21" i="1"/>
  <c r="I27" i="1"/>
  <c r="J27" i="1"/>
  <c r="J13" i="1"/>
  <c r="I13" i="1"/>
  <c r="J29" i="1"/>
  <c r="I29" i="1"/>
  <c r="H29" i="1"/>
  <c r="K29" i="1" s="1"/>
  <c r="H27" i="1"/>
  <c r="K27" i="1"/>
  <c r="H21" i="1"/>
  <c r="K21" i="1" s="1"/>
  <c r="H19" i="1"/>
  <c r="K19" i="1"/>
  <c r="H17" i="1"/>
  <c r="K17" i="1"/>
  <c r="H15" i="1"/>
  <c r="K15" i="1" s="1"/>
  <c r="H13" i="1"/>
  <c r="K13" i="1" s="1"/>
  <c r="L13" i="1"/>
  <c r="M13" i="1" s="1"/>
  <c r="L21" i="1" l="1"/>
  <c r="L29" i="1"/>
  <c r="M29" i="1" s="1"/>
  <c r="L19" i="1"/>
  <c r="M19" i="1" s="1"/>
  <c r="L17" i="1"/>
  <c r="M17" i="1" s="1"/>
  <c r="L27" i="1"/>
  <c r="M27" i="1" s="1"/>
  <c r="L15" i="1"/>
</calcChain>
</file>

<file path=xl/sharedStrings.xml><?xml version="1.0" encoding="utf-8"?>
<sst xmlns="http://schemas.openxmlformats.org/spreadsheetml/2006/main" count="33" uniqueCount="29">
  <si>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</si>
  <si>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</si>
  <si>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</si>
  <si>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</si>
  <si>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</si>
  <si>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</si>
  <si>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</si>
  <si>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</si>
  <si>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</si>
  <si>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</si>
  <si>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</si>
  <si>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t>Rounding errors of up to £2 are tolerable</t>
  </si>
  <si>
    <t>VARIANCE EXPLANATION NOT REQUIRED</t>
  </si>
  <si>
    <t>Variances of £200 or less are tolerable</t>
  </si>
  <si>
    <t>%</t>
  </si>
  <si>
    <t>Explanation Required?</t>
  </si>
  <si>
    <t xml:space="preserve">Explanation of variances – pro forma </t>
  </si>
  <si>
    <t xml:space="preserve">Name of smaller authority: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</si>
  <si>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</si>
  <si>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t>BOX 10 VARIANCE EXPLANATION NOT REQUIRED IF CHANGE CAN BE EXPLAINED BY BOX 5 (CAPITAL PLUS INTEREST PAYMENT)</t>
  </si>
  <si>
    <t>2 Precept or Rates and Levies</t>
  </si>
  <si>
    <t>6 All Other Payments</t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</si>
  <si>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</si>
  <si>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</si>
  <si>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2024/25</t>
  </si>
  <si>
    <t>2025/26</t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</si>
  <si>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£200); 
• variances of £100,000 or more require explanation regardless of the % variation year on year;
•</t>
    </r>
    <r>
      <rPr>
        <b/>
        <sz val="10"/>
        <color indexed="10"/>
        <rFont val="Arial"/>
        <family val="2"/>
      </rPr>
      <t xml:space="preserve"> New from 2025/26 onwards</t>
    </r>
    <r>
      <rPr>
        <sz val="10"/>
        <color indexed="8"/>
        <rFont val="Arial"/>
        <family val="2"/>
      </rPr>
      <t xml:space="preserve">: variances of £500,000 or more in Box 3 require explanation regardless of the % variation year on year for smaller authorities with income and/or expenditure exceeding £6,500,000
</t>
    </r>
  </si>
  <si>
    <t>Grants from Lottery £20k and  UK Prosperity Fund £16.5k, VAT reclaim £8.8k</t>
  </si>
  <si>
    <t>Lift replacement £18.6k,  Roof and drainage works - £12.6k, Park upgrade £24.5k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</si>
</sst>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Symbol"/>
      <family val="1"/>
      <charset val="2"/>
    </font>
    <font>
      <b/>
      <sz val="10"/>
      <color theme="1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3" fontId="10" fillId="0" borderId="0" xfId="0" applyNumberFormat="1" applyFont="1"/>
    <xf numFmtId="10" fontId="10" fillId="0" borderId="0" xfId="0" applyNumberFormat="1" applyFont="1"/>
    <xf numFmtId="0" fontId="10" fillId="0" borderId="0" xfId="0" applyFont="1" applyAlignment="1">
      <alignment vertical="center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10" fillId="4" borderId="2" xfId="0" applyFont="1" applyFill="1" applyBorder="1" applyAlignment="1">
      <alignment wrapText="1"/>
    </xf>
    <xf numFmtId="0" fontId="11" fillId="0" borderId="0" xfId="0" applyFont="1"/>
    <xf numFmtId="0" fontId="10" fillId="0" borderId="0" xfId="0" applyFont="1" applyAlignment="1">
      <alignment wrapText="1"/>
    </xf>
    <xf numFmtId="0" fontId="10" fillId="0" borderId="2" xfId="0" applyFont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 vertical="center" indent="2"/>
    </xf>
    <xf numFmtId="0" fontId="10" fillId="6" borderId="0" xfId="0" applyFont="1" applyFill="1"/>
    <xf numFmtId="3" fontId="3" fillId="6" borderId="0" xfId="0" applyNumberFormat="1" applyFont="1" applyFill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2" xfId="0" applyFont="1" applyBorder="1" applyAlignment="1">
      <alignment wrapText="1"/>
    </xf>
    <xf numFmtId="0" fontId="16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A8384-52B4-433E-AC06-F62D4770347F}">
  <sheetPr>
    <pageSetUpPr fitToPage="1"/>
  </sheetPr>
  <dimension ref="A1:V35"/>
  <sheetViews>
    <sheetView tabSelected="1" topLeftCell="A15" zoomScale="90" zoomScaleNormal="90" workbookViewId="0">
      <selection activeCell="N15" sqref="N15"/>
    </sheetView>
  </sheetViews>
  <sheetFormatPr defaultColWidth="9.19921875" defaultRowHeight="13.85" x14ac:dyDescent="0.25"/>
  <cols>
    <col min="1" max="1" width="10.796875" style="3" customWidth="1"/>
    <col min="2" max="2" width="9.19921875" style="3"/>
    <col min="3" max="3" width="32.5" style="3" customWidth="1"/>
    <col min="4" max="4" width="9.19921875" style="3"/>
    <col min="5" max="5" width="3.296875" style="3" customWidth="1"/>
    <col min="6" max="6" width="9.19921875" style="3"/>
    <col min="7" max="7" width="10.19921875" style="3" customWidth="1"/>
    <col min="8" max="8" width="9.5" style="3" customWidth="1"/>
    <col min="9" max="11" width="9.19921875" style="3" hidden="1" customWidth="1"/>
    <col min="12" max="12" width="13.296875" style="3" customWidth="1"/>
    <col min="13" max="13" width="50.5" style="12" bestFit="1" customWidth="1"/>
    <col min="14" max="14" width="86" style="3" bestFit="1" customWidth="1"/>
    <col min="15" max="16384" width="9.19921875" style="3"/>
  </cols>
  <sheetData>
    <row r="1" spans="1:14" ht="17.850000000000001" x14ac:dyDescent="0.25">
      <c r="A1" s="27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9"/>
    </row>
    <row r="2" spans="1:14" ht="15.55" x14ac:dyDescent="0.25">
      <c r="A2" s="18" t="s">
        <v>17</v>
      </c>
      <c r="B2" s="15"/>
      <c r="C2" s="21"/>
      <c r="D2" s="15"/>
      <c r="E2" s="15"/>
      <c r="F2" s="15"/>
      <c r="G2" s="15"/>
      <c r="H2" s="15"/>
      <c r="I2" s="15"/>
      <c r="J2" s="15"/>
      <c r="K2" s="15"/>
      <c r="L2" s="9"/>
    </row>
    <row r="3" spans="1:14" ht="15.55" x14ac:dyDescent="0.25">
      <c r="A3" s="18" t="s">
        <v>18</v>
      </c>
      <c r="C3" s="20"/>
      <c r="L3" s="9"/>
    </row>
    <row r="4" spans="1:14" x14ac:dyDescent="0.25">
      <c r="A4" s="1" t="s">
        <v>23</v>
      </c>
    </row>
    <row r="5" spans="1:14" ht="98.25" customHeight="1" x14ac:dyDescent="0.25">
      <c r="A5" s="32" t="s">
        <v>26</v>
      </c>
      <c r="B5" s="33"/>
      <c r="C5" s="33"/>
      <c r="D5" s="33"/>
      <c r="E5" s="33"/>
      <c r="F5" s="33"/>
      <c r="G5" s="33"/>
      <c r="H5" s="33"/>
    </row>
    <row r="6" spans="1:14" x14ac:dyDescent="0.25">
      <c r="A6" s="19"/>
    </row>
    <row r="7" spans="1:14" x14ac:dyDescent="0.25">
      <c r="A7" s="19"/>
      <c r="D7" s="4"/>
      <c r="F7" s="4"/>
      <c r="N7" s="17"/>
    </row>
    <row r="8" spans="1:14" ht="27.65" x14ac:dyDescent="0.25">
      <c r="D8" s="22" t="s">
        <v>24</v>
      </c>
      <c r="E8" s="17"/>
      <c r="F8" s="22" t="s">
        <v>25</v>
      </c>
      <c r="G8" s="22" t="s">
        <v>0</v>
      </c>
      <c r="H8" s="22" t="s">
        <v>0</v>
      </c>
      <c r="I8" s="22"/>
      <c r="J8" s="22"/>
      <c r="K8" s="22"/>
      <c r="L8" s="23" t="s">
        <v>15</v>
      </c>
      <c r="M8" s="10" t="s">
        <v>10</v>
      </c>
      <c r="N8" s="24" t="s">
        <v>22</v>
      </c>
    </row>
    <row r="9" spans="1:14" x14ac:dyDescent="0.25">
      <c r="D9" s="22" t="s">
        <v>1</v>
      </c>
      <c r="E9" s="17"/>
      <c r="F9" s="22" t="s">
        <v>1</v>
      </c>
      <c r="G9" s="22" t="s">
        <v>1</v>
      </c>
      <c r="H9" s="22" t="s">
        <v>14</v>
      </c>
      <c r="I9" s="22"/>
      <c r="J9" s="22"/>
      <c r="K9" s="17"/>
      <c r="L9" s="17"/>
      <c r="N9" s="12"/>
    </row>
    <row r="10" spans="1:14" ht="14.4" thickBot="1" x14ac:dyDescent="0.3">
      <c r="D10" s="4"/>
      <c r="E10" s="4"/>
      <c r="N10" s="12"/>
    </row>
    <row r="11" spans="1:14" ht="28.25" thickBot="1" x14ac:dyDescent="0.3">
      <c r="A11" s="28" t="s">
        <v>2</v>
      </c>
      <c r="B11" s="28"/>
      <c r="C11" s="28"/>
      <c r="D11" s="8">
        <v>15978</v>
      </c>
      <c r="F11" s="8">
        <v>20655</v>
      </c>
      <c r="G11" s="5"/>
      <c r="M11" s="10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13"/>
    </row>
    <row r="12" spans="1:14" ht="14.4" thickBot="1" x14ac:dyDescent="0.3">
      <c r="D12" s="5"/>
      <c r="F12" s="5"/>
      <c r="N12" s="12"/>
    </row>
    <row r="13" spans="1:14" ht="14.4" thickBot="1" x14ac:dyDescent="0.3">
      <c r="A13" s="29" t="s">
        <v>20</v>
      </c>
      <c r="B13" s="30"/>
      <c r="C13" s="31"/>
      <c r="D13" s="8">
        <v>15228</v>
      </c>
      <c r="F13" s="8">
        <v>16880</v>
      </c>
      <c r="G13" s="5">
        <f>F13-D13</f>
        <v>1652</v>
      </c>
      <c r="H13" s="6">
        <f>IF((D13&gt;F13),(D13-F13)/D13,IF(D13&lt;F13,-(D13-F13)/D13,IF(D13=F13,0)))</f>
        <v>0.10848437089571841</v>
      </c>
      <c r="I13" s="3">
        <f>IF(D13-F13&lt;200,0,IF(D13-F13&gt;200,1,IF(D13-F13=200,1)))</f>
        <v>0</v>
      </c>
      <c r="J13" s="3">
        <f>IF(F13-D13&lt;200,0,IF(F13-D13&gt;200,1,IF(F13-D13=200,1)))</f>
        <v>1</v>
      </c>
      <c r="K13" s="4">
        <f>IF(H13&lt;0.15,0,IF(H13&gt;0.15,1,IF(H13=0.15,1)))</f>
        <v>0</v>
      </c>
      <c r="L13" s="4" t="str">
        <f>IF((H13&lt;15%)*AND(G13&lt;100000)*OR(G13&gt;-100000), "NO","YES")</f>
        <v>NO</v>
      </c>
      <c r="M13" s="10" t="str">
        <f>IF((L13="YES")*AND(I13+J13&lt;1),"Explanation not required, difference less than £200"," ")</f>
        <v xml:space="preserve"> </v>
      </c>
      <c r="N13" s="13"/>
    </row>
    <row r="14" spans="1:14" ht="14.4" thickBot="1" x14ac:dyDescent="0.3">
      <c r="D14" s="5"/>
      <c r="F14" s="5"/>
      <c r="G14" s="5"/>
      <c r="H14" s="6"/>
      <c r="K14" s="4"/>
      <c r="L14" s="4"/>
      <c r="N14" s="12"/>
    </row>
    <row r="15" spans="1:14" ht="14.4" thickBot="1" x14ac:dyDescent="0.3">
      <c r="A15" s="26" t="s">
        <v>3</v>
      </c>
      <c r="B15" s="26"/>
      <c r="C15" s="26"/>
      <c r="D15" s="8">
        <v>14347</v>
      </c>
      <c r="F15" s="8">
        <v>57528</v>
      </c>
      <c r="G15" s="5">
        <f>F15-D15</f>
        <v>43181</v>
      </c>
      <c r="H15" s="6">
        <f>IF((D15&gt;F15),(D15-F15)/D15,IF(D15&lt;F15,-(D15-F15)/D15,IF(D15=F15,0)))</f>
        <v>3.0097581375897402</v>
      </c>
      <c r="I15" s="3">
        <f>IF(D15-F15&lt;200,0,IF(D15-F15&gt;200,1,IF(D15-F15=200,1)))</f>
        <v>0</v>
      </c>
      <c r="J15" s="3">
        <f>IF(F15-D15&lt;200,0,IF(F15-D15&gt;200,1,IF(F15-D15=200,1)))</f>
        <v>1</v>
      </c>
      <c r="K15" s="4">
        <f>IF(H15&lt;0.15,0,IF(H15&gt;0.15,1,IF(H15=0.15,1)))</f>
        <v>1</v>
      </c>
      <c r="L15" s="4" t="str">
        <f>IF((H15&lt;15%)*AND(G15&lt;100000)*OR(G15&gt;-100000), "NO","YES")</f>
        <v>YES</v>
      </c>
      <c r="M15" s="10"/>
      <c r="N15" s="13" t="s">
        <v>27</v>
      </c>
    </row>
    <row r="16" spans="1:14" ht="14.4" thickBot="1" x14ac:dyDescent="0.3">
      <c r="D16" s="5"/>
      <c r="F16" s="5"/>
      <c r="G16" s="5"/>
      <c r="H16" s="6"/>
      <c r="K16" s="4"/>
      <c r="L16" s="4"/>
      <c r="N16" s="12"/>
    </row>
    <row r="17" spans="1:22" ht="14.4" thickBot="1" x14ac:dyDescent="0.3">
      <c r="A17" s="26" t="s">
        <v>4</v>
      </c>
      <c r="B17" s="26"/>
      <c r="C17" s="26"/>
      <c r="D17" s="8">
        <v>4887</v>
      </c>
      <c r="F17" s="8">
        <v>4993</v>
      </c>
      <c r="G17" s="5">
        <f>F17-D17</f>
        <v>106</v>
      </c>
      <c r="H17" s="6">
        <f>IF((D17&gt;F17),(D17-F17)/D17,IF(D17&lt;F17,-(D17-F17)/D17,IF(D17=F17,0)))</f>
        <v>2.1690198485778595E-2</v>
      </c>
      <c r="I17" s="3">
        <f>IF(D17-F17&lt;200,0,IF(D17-F17&gt;200,1,IF(D17-F17=200,1)))</f>
        <v>0</v>
      </c>
      <c r="J17" s="3">
        <f>IF(F17-D17&lt;200,0,IF(F17-D17&gt;200,1,IF(F17-D17=200,1)))</f>
        <v>0</v>
      </c>
      <c r="K17" s="4">
        <f>IF(H17&lt;0.15,0,IF(H17&gt;0.15,1,IF(H17=0.15,1)))</f>
        <v>0</v>
      </c>
      <c r="L17" s="4" t="str">
        <f>IF((H17&lt;15%)*AND(G17&lt;100000)*OR(G17&gt;-100000), "NO","YES")</f>
        <v>NO</v>
      </c>
      <c r="M17" s="10" t="str">
        <f>IF((L17="YES")*AND(I17+J17&lt;1),"Explanation not required, difference less than £200"," ")</f>
        <v xml:space="preserve"> </v>
      </c>
      <c r="N17" s="13"/>
    </row>
    <row r="18" spans="1:22" ht="14.4" thickBot="1" x14ac:dyDescent="0.3">
      <c r="D18" s="5"/>
      <c r="F18" s="5"/>
      <c r="G18" s="5"/>
      <c r="H18" s="6"/>
      <c r="K18" s="4"/>
      <c r="L18" s="4"/>
      <c r="N18" s="12"/>
    </row>
    <row r="19" spans="1:22" ht="14.4" thickBot="1" x14ac:dyDescent="0.3">
      <c r="A19" s="26" t="s">
        <v>7</v>
      </c>
      <c r="B19" s="26"/>
      <c r="C19" s="26"/>
      <c r="D19" s="8">
        <v>0</v>
      </c>
      <c r="F19" s="8">
        <v>0</v>
      </c>
      <c r="G19" s="5">
        <f>F19-D19</f>
        <v>0</v>
      </c>
      <c r="H19" s="6">
        <f>IF((D19&gt;F19),(D19-F19)/D19,IF(D19&lt;F19,-(D19-F19)/D19,IF(D19=F19,0)))</f>
        <v>0</v>
      </c>
      <c r="I19" s="3">
        <f>IF(D19-F19&lt;200,0,IF(D19-F19&gt;200,1,IF(D19-F19=200,1)))</f>
        <v>0</v>
      </c>
      <c r="J19" s="3">
        <f>IF(F19-D19&lt;200,0,IF(F19-D19&gt;200,1,IF(F19-D19=200,1)))</f>
        <v>0</v>
      </c>
      <c r="K19" s="4">
        <f>IF(H19&lt;0.15,0,IF(H19&gt;0.15,1,IF(H19=0.15,1)))</f>
        <v>0</v>
      </c>
      <c r="L19" s="4" t="str">
        <f>IF((H19&lt;15%)*AND(G19&lt;100000)*OR(G19&gt;-100000), "NO","YES")</f>
        <v>NO</v>
      </c>
      <c r="M19" s="10" t="str">
        <f>IF((L19="YES")*AND(I19+J19&lt;1),"Explanation not required, difference less than £200"," ")</f>
        <v xml:space="preserve"> </v>
      </c>
      <c r="N19" s="13"/>
    </row>
    <row r="20" spans="1:22" ht="14.4" thickBot="1" x14ac:dyDescent="0.3">
      <c r="D20" s="5"/>
      <c r="F20" s="5"/>
      <c r="G20" s="5"/>
      <c r="H20" s="6"/>
      <c r="K20" s="4"/>
      <c r="L20" s="4"/>
      <c r="N20" s="12"/>
    </row>
    <row r="21" spans="1:22" ht="14.4" thickBot="1" x14ac:dyDescent="0.3">
      <c r="A21" s="26" t="s">
        <v>21</v>
      </c>
      <c r="B21" s="26"/>
      <c r="C21" s="26"/>
      <c r="D21" s="8">
        <v>20011</v>
      </c>
      <c r="F21" s="8">
        <v>69110</v>
      </c>
      <c r="G21" s="5">
        <f>F21-D21</f>
        <v>49099</v>
      </c>
      <c r="H21" s="6">
        <f>IF((D21&gt;F21),(D21-F21)/D21,IF(D21&lt;F21,-(D21-F21)/D21,IF(D21=F21,0)))</f>
        <v>2.4536005197141573</v>
      </c>
      <c r="I21" s="3">
        <f>IF(D21-F21&lt;200,0,IF(D21-F21&gt;200,1,IF(D21-F21=200,1)))</f>
        <v>0</v>
      </c>
      <c r="J21" s="3">
        <f>IF(F21-D21&lt;200,0,IF(F21-D21&gt;200,1,IF(F21-D21=200,1)))</f>
        <v>1</v>
      </c>
      <c r="K21" s="4">
        <f>IF(H21&lt;0.15,0,IF(H21&gt;0.15,1,IF(H21=0.15,1)))</f>
        <v>1</v>
      </c>
      <c r="L21" s="4" t="str">
        <f>IF((H21&lt;15%)*AND(G21&lt;100000)*OR(G21&gt;-100000), "NO","YES")</f>
        <v>YES</v>
      </c>
      <c r="M21" s="10"/>
      <c r="N21" s="13" t="s">
        <v>28</v>
      </c>
    </row>
    <row r="22" spans="1:22" ht="14.4" thickBot="1" x14ac:dyDescent="0.3">
      <c r="D22" s="5"/>
      <c r="F22" s="5"/>
      <c r="G22" s="5"/>
      <c r="H22" s="6"/>
      <c r="K22" s="4"/>
      <c r="L22" s="4"/>
      <c r="N22" s="12"/>
    </row>
    <row r="23" spans="1:22" ht="14.4" thickBot="1" x14ac:dyDescent="0.3">
      <c r="A23" s="7" t="s">
        <v>5</v>
      </c>
      <c r="D23" s="2">
        <f>D11+D13+D15-D17-D19-D21</f>
        <v>20655</v>
      </c>
      <c r="F23" s="2">
        <f>F11+F13+F15-F17-F19-F21</f>
        <v>20960</v>
      </c>
      <c r="G23" s="5"/>
      <c r="H23" s="6"/>
      <c r="K23" s="4"/>
      <c r="L23" s="4"/>
      <c r="M23" s="14" t="s">
        <v>12</v>
      </c>
      <c r="N23" s="12"/>
    </row>
    <row r="24" spans="1:22" ht="14.4" thickBot="1" x14ac:dyDescent="0.3">
      <c r="D24" s="5"/>
      <c r="F24" s="5"/>
      <c r="G24" s="5"/>
      <c r="H24" s="6"/>
      <c r="K24" s="4"/>
      <c r="L24" s="4"/>
      <c r="N24" s="12"/>
    </row>
    <row r="25" spans="1:22" ht="14.4" thickBot="1" x14ac:dyDescent="0.3">
      <c r="A25" s="26" t="s">
        <v>9</v>
      </c>
      <c r="B25" s="26"/>
      <c r="C25" s="26"/>
      <c r="D25" s="8">
        <v>20655</v>
      </c>
      <c r="F25" s="8">
        <f>21026-66</f>
        <v>20960</v>
      </c>
      <c r="G25" s="5"/>
      <c r="H25" s="6"/>
      <c r="K25" s="4"/>
      <c r="L25" s="4"/>
      <c r="M25" s="14" t="s">
        <v>12</v>
      </c>
      <c r="N25" s="25"/>
    </row>
    <row r="26" spans="1:22" ht="14.4" thickBot="1" x14ac:dyDescent="0.3">
      <c r="D26" s="5"/>
      <c r="F26" s="5"/>
      <c r="G26" s="5"/>
      <c r="H26" s="6"/>
      <c r="K26" s="4"/>
      <c r="L26" s="4"/>
      <c r="N26" s="12"/>
    </row>
    <row r="27" spans="1:22" ht="14.4" thickBot="1" x14ac:dyDescent="0.3">
      <c r="A27" s="26" t="s">
        <v>8</v>
      </c>
      <c r="B27" s="26"/>
      <c r="C27" s="26"/>
      <c r="D27" s="8">
        <v>601734</v>
      </c>
      <c r="F27" s="8">
        <v>601734</v>
      </c>
      <c r="G27" s="5">
        <f>F27-D27</f>
        <v>0</v>
      </c>
      <c r="H27" s="6">
        <f>IF((D27&gt;F27),(D27-F27)/D27,IF(D27&lt;F27,-(D27-F27)/D27,IF(D27=F27,0)))</f>
        <v>0</v>
      </c>
      <c r="I27" s="3">
        <f>IF(D27-F27&lt;200,0,IF(D27-F27&gt;200,1,IF(D27-F27=200,1)))</f>
        <v>0</v>
      </c>
      <c r="J27" s="3">
        <f>IF(F27-D27&lt;200,0,IF(F27-D27&gt;200,1,IF(F27-D27=200,1)))</f>
        <v>0</v>
      </c>
      <c r="K27" s="4">
        <f>IF(H27&lt;0.15,0,IF(H27&gt;0.15,1,IF(H27=0.15,1)))</f>
        <v>0</v>
      </c>
      <c r="L27" s="4" t="str">
        <f>IF((H27&lt;15%)*AND(G27&lt;100000)*OR(G27&gt;-100000), "NO","YES")</f>
        <v>NO</v>
      </c>
      <c r="M27" s="10" t="str">
        <f>IF((L27="YES")*AND(I27+J27&lt;1),"Explanation not required, difference less than £200"," ")</f>
        <v xml:space="preserve"> </v>
      </c>
      <c r="N27" s="13"/>
    </row>
    <row r="28" spans="1:22" ht="14.4" thickBot="1" x14ac:dyDescent="0.3">
      <c r="D28" s="5"/>
      <c r="F28" s="5"/>
      <c r="G28" s="5"/>
      <c r="H28" s="6"/>
      <c r="K28" s="4"/>
      <c r="L28" s="4"/>
      <c r="N28" s="12"/>
    </row>
    <row r="29" spans="1:22" ht="14.4" thickBot="1" x14ac:dyDescent="0.3">
      <c r="A29" s="26" t="s">
        <v>6</v>
      </c>
      <c r="B29" s="26"/>
      <c r="C29" s="26"/>
      <c r="D29" s="8">
        <v>0</v>
      </c>
      <c r="F29" s="8">
        <v>0</v>
      </c>
      <c r="G29" s="5">
        <f>F29-D29</f>
        <v>0</v>
      </c>
      <c r="H29" s="6">
        <f>IF((D29&gt;F29),(D29-F29)/D29,IF(D29&lt;F29,-(D29-F29)/D29,IF(D29=F29,0)))</f>
        <v>0</v>
      </c>
      <c r="I29" s="3">
        <f>IF(D29-F29&lt;100,0,IF(D29-F29&gt;100,1,IF(D29-F29=100,1)))</f>
        <v>0</v>
      </c>
      <c r="J29" s="3">
        <f>IF(F29-D29&lt;100,0,IF(F29-D29&gt;100,1,IF(F29-D29=100,1)))</f>
        <v>0</v>
      </c>
      <c r="K29" s="4">
        <f>IF(H29&lt;0.15,0,IF(H29&gt;0.15,1,IF(H29=0.15,1)))</f>
        <v>0</v>
      </c>
      <c r="L29" s="4" t="str">
        <f>IF((H29&lt;15%)*AND(G29&lt;100000)*OR(G29&gt;-100000), "NO","YES")</f>
        <v>NO</v>
      </c>
      <c r="M29" s="10" t="str">
        <f>IF((L29="YES")*AND(I29+J29&lt;1),"Explanation not required, difference less than £200"," ")</f>
        <v xml:space="preserve"> </v>
      </c>
      <c r="N29" s="13"/>
    </row>
    <row r="30" spans="1:22" x14ac:dyDescent="0.25">
      <c r="H30" s="6"/>
      <c r="K30" s="4"/>
      <c r="L30" s="4"/>
      <c r="N30" s="12"/>
    </row>
    <row r="31" spans="1:22" x14ac:dyDescent="0.25">
      <c r="C31" s="11" t="s">
        <v>11</v>
      </c>
    </row>
    <row r="32" spans="1:22" x14ac:dyDescent="0.25">
      <c r="O32" s="16"/>
      <c r="P32" s="16"/>
      <c r="Q32" s="16"/>
      <c r="R32" s="16"/>
      <c r="S32" s="16"/>
      <c r="T32" s="16"/>
      <c r="U32" s="16"/>
      <c r="V32" s="16"/>
    </row>
    <row r="33" spans="3:22" x14ac:dyDescent="0.25">
      <c r="C33" s="11" t="s">
        <v>13</v>
      </c>
      <c r="N33" s="16"/>
      <c r="O33" s="16"/>
      <c r="P33" s="16"/>
      <c r="Q33" s="16"/>
      <c r="R33" s="16"/>
      <c r="S33" s="16"/>
      <c r="T33" s="16"/>
      <c r="U33" s="16"/>
      <c r="V33" s="16"/>
    </row>
    <row r="35" spans="3:22" x14ac:dyDescent="0.25">
      <c r="C35" s="11" t="s">
        <v>19</v>
      </c>
    </row>
  </sheetData>
  <mergeCells count="11">
    <mergeCell ref="A21:C21"/>
    <mergeCell ref="A1:K1"/>
    <mergeCell ref="A25:C25"/>
    <mergeCell ref="A27:C27"/>
    <mergeCell ref="A29:C29"/>
    <mergeCell ref="A11:C11"/>
    <mergeCell ref="A13:C13"/>
    <mergeCell ref="A15:C15"/>
    <mergeCell ref="A17:C17"/>
    <mergeCell ref="A5:H5"/>
    <mergeCell ref="A19:C19"/>
  </mergeCells>
  <pageMargins left="0.25" right="0.25" top="0.75" bottom="0.75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C9598197C1FC4F818B3BCC4F9F2D3E" ma:contentTypeVersion="17" ma:contentTypeDescription="Create a new document." ma:contentTypeScope="" ma:versionID="112052d96b6e871a5334d17a42ad5df2">
  <xsd:schema xmlns:xsd="http://www.w3.org/2001/XMLSchema" xmlns:xs="http://www.w3.org/2001/XMLSchema" xmlns:p="http://schemas.microsoft.com/office/2006/metadata/properties" xmlns:ns2="da92088e-5452-41f0-9004-27366b495fc1" xmlns:ns3="41651768-d622-4381-b0e3-b4dfa1ea8755" targetNamespace="http://schemas.microsoft.com/office/2006/metadata/properties" ma:root="true" ma:fieldsID="350cb25f6ab84cfb179b4cf27362a533" ns2:_="" ns3:_="">
    <xsd:import namespace="da92088e-5452-41f0-9004-27366b495fc1"/>
    <xsd:import namespace="41651768-d622-4381-b0e3-b4dfa1ea87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2088e-5452-41f0-9004-27366b495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e603a08-8eea-47c2-a5c6-578678db3c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51768-d622-4381-b0e3-b4dfa1ea875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ee6d5c7-a10a-4dda-8658-7da9ecc273ce}" ma:internalName="TaxCatchAll" ma:showField="CatchAllData" ma:web="41651768-d622-4381-b0e3-b4dfa1ea87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651768-d622-4381-b0e3-b4dfa1ea8755" xsi:nil="true"/>
    <lcf76f155ced4ddcb4097134ff3c332f xmlns="da92088e-5452-41f0-9004-27366b495f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9FF089-FC20-4ACE-8240-94217A2CAA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3FDB2B-433E-426D-A715-DA85D5AC5C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92088e-5452-41f0-9004-27366b495fc1"/>
    <ds:schemaRef ds:uri="41651768-d622-4381-b0e3-b4dfa1ea87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5F7D1B-465E-4882-A57D-B8DED436CCEE}">
  <ds:schemaRefs>
    <ds:schemaRef ds:uri="http://schemas.microsoft.com/office/2006/metadata/properties"/>
    <ds:schemaRef ds:uri="http://schemas.microsoft.com/office/infopath/2007/PartnerControls"/>
    <ds:schemaRef ds:uri="41651768-d622-4381-b0e3-b4dfa1ea8755"/>
    <ds:schemaRef ds:uri="da92088e-5452-41f0-9004-27366b495f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Christine Harwood</cp:lastModifiedBy>
  <cp:lastPrinted>2026-06-18T13:23:03Z</cp:lastPrinted>
  <dcterms:created xsi:type="dcterms:W3CDTF">2012-07-11T10:01:28Z</dcterms:created>
  <dcterms:modified xsi:type="dcterms:W3CDTF">2026-06-22T12:53:56Z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0x010100EFC9598197C1FC4F818B3BCC4F9F2D3E</vt:lpwstr>
  </property>
  <property fmtid="{D5CDD505-2E9C-101B-9397-08002B2CF9AE}" pid="3" name="MediaServiceImageTags">
    <vt:lpwstr/>
  </property>
</Properties>
</file>